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vipmortgage-my.sharepoint.com/personal/rtodd_vipmtginc_com/Documents/CapitalMarkets/TPO/TPO2.0/TPO-Calculators/"/>
    </mc:Choice>
  </mc:AlternateContent>
  <xr:revisionPtr revIDLastSave="54" documentId="8_{CE86CF06-0EA2-4E5C-9DFA-0C1DA70B70C8}" xr6:coauthVersionLast="47" xr6:coauthVersionMax="47" xr10:uidLastSave="{E2DB725F-3E50-4383-B2D7-A4C005AD37C9}"/>
  <workbookProtection workbookAlgorithmName="SHA-512" workbookHashValue="xWNx6hJJj0mFE743CTV3awJUoODBLCH3fw+AmRvA0ZtXYSRxJaoBjOOh7KgWLhujjtSg7Rrmt8eRL7v8Tqq3Og==" workbookSaltValue="2v50xtjwveIMWAK3+woGhA==" workbookSpinCount="100000" lockStructure="1"/>
  <bookViews>
    <workbookView xWindow="30825" yWindow="2340" windowWidth="43590" windowHeight="22635" xr2:uid="{67EB336F-143C-4710-B912-4E79071B3606}"/>
  </bookViews>
  <sheets>
    <sheet name="NTB Calculat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1" l="1"/>
  <c r="J18" i="1" s="1"/>
  <c r="J19" i="1" s="1"/>
  <c r="J20" i="1" s="1"/>
  <c r="J27" i="1"/>
  <c r="Q10" i="1" l="1"/>
  <c r="O11" i="1" s="1"/>
  <c r="P11" i="1" l="1"/>
  <c r="Q11" i="1" s="1"/>
  <c r="O12" i="1" l="1"/>
  <c r="P12" i="1" s="1"/>
  <c r="Q12" i="1" s="1"/>
  <c r="O13" i="1" s="1"/>
  <c r="P13" i="1" l="1"/>
  <c r="Q13" i="1" s="1"/>
  <c r="O14" i="1" l="1"/>
  <c r="P14" i="1" s="1"/>
  <c r="Q14" i="1" s="1"/>
  <c r="O15" i="1" l="1"/>
  <c r="P15" i="1" s="1"/>
  <c r="Q15" i="1" s="1"/>
  <c r="O16" i="1" l="1"/>
  <c r="P16" i="1" s="1"/>
  <c r="Q16" i="1" s="1"/>
  <c r="O17" i="1" l="1"/>
  <c r="P17" i="1" s="1"/>
  <c r="Q17" i="1" s="1"/>
  <c r="O18" i="1" l="1"/>
  <c r="P18" i="1" s="1"/>
  <c r="Q18" i="1" s="1"/>
  <c r="O19" i="1" l="1"/>
  <c r="P19" i="1" s="1"/>
  <c r="Q19" i="1" s="1"/>
  <c r="O20" i="1" l="1"/>
  <c r="P20" i="1" s="1"/>
  <c r="Q20" i="1" s="1"/>
  <c r="O21" i="1" l="1"/>
  <c r="P21" i="1" s="1"/>
  <c r="Q21" i="1" s="1"/>
  <c r="Q22" i="1" s="1"/>
  <c r="Q23" i="1" s="1"/>
  <c r="Q24" i="1" s="1"/>
  <c r="J29" i="1" l="1"/>
  <c r="J21" i="1"/>
  <c r="J28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<sst xmlns="http://schemas.openxmlformats.org/spreadsheetml/2006/main" count="35" uniqueCount="35">
  <si>
    <t>Original Principal Loan Amount (including UFMIP)</t>
  </si>
  <si>
    <t>Original Term (Months)</t>
  </si>
  <si>
    <t>Original Amortization Type</t>
  </si>
  <si>
    <t>Original Interest Rate</t>
  </si>
  <si>
    <t>Current Principal and Interest</t>
  </si>
  <si>
    <t>Original MIP Factor</t>
  </si>
  <si>
    <t>Current MIP (Monthly)</t>
  </si>
  <si>
    <t>Original Closing Date (MM/YYYY)</t>
  </si>
  <si>
    <t>Outstanding Principal Balance</t>
  </si>
  <si>
    <t>Interest Due</t>
  </si>
  <si>
    <t>Late Charges</t>
  </si>
  <si>
    <t>Escrow shortages</t>
  </si>
  <si>
    <t>MIP Due</t>
  </si>
  <si>
    <t>Proposed Loan Term (Months)</t>
  </si>
  <si>
    <t>Proposed Interest Rate</t>
  </si>
  <si>
    <t>MIP Factor</t>
  </si>
  <si>
    <t>Projected Closing Date (MM/YYYY)</t>
  </si>
  <si>
    <t>Occupancy</t>
  </si>
  <si>
    <t>MIP Refund</t>
  </si>
  <si>
    <t>Maximum Base Mortgage Amount</t>
  </si>
  <si>
    <t>Maximum Total Loan Amount</t>
  </si>
  <si>
    <t>Proposed Principal and Interest</t>
  </si>
  <si>
    <t>Proposed Monthly MIP</t>
  </si>
  <si>
    <t>Net Tangible Benefit</t>
  </si>
  <si>
    <t>Change in Combined Rate</t>
  </si>
  <si>
    <t>Change in P&amp;I + MIP</t>
  </si>
  <si>
    <t>Pay-Off Information</t>
  </si>
  <si>
    <t>FHA Streamline Calculator</t>
  </si>
  <si>
    <t>New Loan Information</t>
  </si>
  <si>
    <t>Original Loan Information</t>
  </si>
  <si>
    <t>Fixed</t>
  </si>
  <si>
    <t>Primary</t>
  </si>
  <si>
    <t>Original Upfront MIP Amount</t>
  </si>
  <si>
    <t>Upfront MIP Factor</t>
  </si>
  <si>
    <t>Net Tangible Benefit 
Requirements Met?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</si>
</sst>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0.000%"/>
    <numFmt numFmtId="166" formatCode="[$-409]mmmm\-yy;@"/>
    <numFmt numFmtId="167" formatCode="&quot;$&quot;#,##0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0"/>
      <name val="Arial"/>
      <family val="2"/>
    </font>
    <font>
      <b/>
      <sz val="14"/>
      <color theme="0"/>
      <name val="Arial"/>
      <family val="2"/>
    </font>
    <font>
      <b/>
      <sz val="24"/>
      <color theme="0"/>
      <name val="Arial"/>
      <family val="2"/>
    </font>
    <font>
      <b/>
      <sz val="14"/>
      <color theme="6"/>
      <name val="Arial"/>
      <family val="2"/>
    </font>
    <font>
      <sz val="11"/>
      <color theme="1"/>
      <name val="Arial"/>
      <family val="2"/>
    </font>
    <font>
      <b/>
      <sz val="28"/>
      <color theme="0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/>
    <xf numFmtId="0" fontId="7" fillId="2" borderId="0" xfId="0" applyFont="1" applyFill="1" applyAlignment="1">
      <alignment vertical="center"/>
    </xf>
    <xf numFmtId="0" fontId="7" fillId="5" borderId="0" xfId="0" applyFont="1" applyFill="1" applyAlignment="1">
      <alignment vertical="center"/>
    </xf>
    <xf numFmtId="0" fontId="7" fillId="5" borderId="0" xfId="0" applyFont="1" applyFill="1"/>
    <xf numFmtId="164" fontId="7" fillId="6" borderId="2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164" fontId="7" fillId="6" borderId="1" xfId="0" applyNumberFormat="1" applyFont="1" applyFill="1" applyBorder="1" applyAlignment="1">
      <alignment horizontal="center" vertical="center"/>
    </xf>
    <xf numFmtId="8" fontId="7" fillId="6" borderId="2" xfId="0" applyNumberFormat="1" applyFont="1" applyFill="1" applyBorder="1" applyAlignment="1">
      <alignment horizontal="center" vertical="center"/>
    </xf>
    <xf numFmtId="7" fontId="7" fillId="6" borderId="2" xfId="0" applyNumberFormat="1" applyFont="1" applyFill="1" applyBorder="1" applyAlignment="1">
      <alignment horizontal="center" vertical="center"/>
    </xf>
    <xf numFmtId="165" fontId="7" fillId="6" borderId="1" xfId="0" applyNumberFormat="1" applyFont="1" applyFill="1" applyBorder="1" applyAlignment="1">
      <alignment horizontal="center"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vertical="center"/>
    </xf>
    <xf numFmtId="167" fontId="7" fillId="3" borderId="1" xfId="0" applyNumberFormat="1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 applyProtection="1">
      <alignment horizontal="center" vertical="center"/>
      <protection locked="0"/>
    </xf>
    <xf numFmtId="165" fontId="7" fillId="3" borderId="2" xfId="2" applyNumberFormat="1" applyFont="1" applyFill="1" applyBorder="1" applyAlignment="1" applyProtection="1">
      <alignment horizontal="center" vertical="center"/>
      <protection locked="0"/>
    </xf>
    <xf numFmtId="164" fontId="7" fillId="3" borderId="2" xfId="2" applyNumberFormat="1" applyFont="1" applyFill="1" applyBorder="1" applyAlignment="1" applyProtection="1">
      <alignment horizontal="center" vertical="center"/>
      <protection locked="0"/>
    </xf>
    <xf numFmtId="164" fontId="7" fillId="3" borderId="2" xfId="0" applyNumberFormat="1" applyFont="1" applyFill="1" applyBorder="1" applyAlignment="1" applyProtection="1">
      <alignment horizontal="center" vertical="center"/>
      <protection locked="0"/>
    </xf>
    <xf numFmtId="166" fontId="7" fillId="3" borderId="3" xfId="0" applyNumberFormat="1" applyFont="1" applyFill="1" applyBorder="1" applyAlignment="1" applyProtection="1">
      <alignment horizontal="center" vertical="center"/>
      <protection locked="0"/>
    </xf>
    <xf numFmtId="166" fontId="7" fillId="3" borderId="2" xfId="0" applyNumberFormat="1" applyFont="1" applyFill="1" applyBorder="1" applyAlignment="1" applyProtection="1">
      <alignment horizontal="center" vertical="center"/>
      <protection locked="0"/>
    </xf>
    <xf numFmtId="167" fontId="7" fillId="3" borderId="2" xfId="0" applyNumberFormat="1" applyFont="1" applyFill="1" applyBorder="1" applyAlignment="1" applyProtection="1">
      <alignment horizontal="center" vertical="center"/>
      <protection locked="0"/>
    </xf>
    <xf numFmtId="164" fontId="7" fillId="3" borderId="1" xfId="0" applyNumberFormat="1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>
      <alignment horizontal="right" vertical="center"/>
    </xf>
    <xf numFmtId="164" fontId="7" fillId="3" borderId="2" xfId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6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right" vertical="center" wrapText="1"/>
    </xf>
    <xf numFmtId="0" fontId="9" fillId="4" borderId="3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2">
    <dxf>
      <font>
        <b/>
        <i val="0"/>
        <color theme="4"/>
      </font>
      <fill>
        <patternFill>
          <bgColor rgb="FFEBFFF4"/>
        </patternFill>
      </fill>
    </dxf>
    <dxf>
      <font>
        <b/>
        <i val="0"/>
        <color rgb="FFC00000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EBFF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Relationship Id="rId14" Type="http://schemas.openxmlformats.org/officeDocument/2006/relationships/customXml" Target="../customXml/item4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VIP_New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22577A"/>
      </a:accent1>
      <a:accent2>
        <a:srgbClr val="38A3A5"/>
      </a:accent2>
      <a:accent3>
        <a:srgbClr val="CFFFE5"/>
      </a:accent3>
      <a:accent4>
        <a:srgbClr val="E0FBFC"/>
      </a:accent4>
      <a:accent5>
        <a:srgbClr val="4BACC6"/>
      </a:accent5>
      <a:accent6>
        <a:srgbClr val="3182CE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32A16-A118-4658-B418-236FEDB895AB}">
  <dimension ref="B3:T44"/>
  <sheetViews>
    <sheetView showGridLines="0" tabSelected="1" workbookViewId="0">
      <pane xSplit="12" topLeftCell="M1" activePane="topRight" state="frozen"/>
      <selection pane="topRight" activeCell="X21" sqref="X21"/>
    </sheetView>
  </sheetViews>
  <sheetFormatPr defaultRowHeight="15" x14ac:dyDescent="0.25"/>
  <cols>
    <col min="2" max="2" width="2.42578125" customWidth="1"/>
    <col min="3" max="3" width="8.28515625" customWidth="1"/>
    <col min="4" max="4" width="47.7109375" customWidth="1"/>
    <col min="5" max="5" width="21.28515625" customWidth="1"/>
    <col min="7" max="7" width="1.5703125" customWidth="1"/>
    <col min="9" max="9" width="37.28515625" customWidth="1"/>
    <col min="10" max="10" width="23.7109375" customWidth="1"/>
    <col min="11" max="11" width="8.28515625" customWidth="1"/>
    <col min="12" max="12" width="2.42578125" customWidth="1"/>
    <col min="14" max="14" width="40.5703125" bestFit="1" customWidth="1"/>
    <col min="15" max="15" width="21.7109375" hidden="1" customWidth="1"/>
    <col min="16" max="16" width="9.140625" hidden="1" customWidth="1"/>
    <col min="17" max="17" width="28.7109375" hidden="1" customWidth="1"/>
  </cols>
  <sheetData>
    <row r="3" spans="2:20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2:20" ht="22.9" customHeight="1" x14ac:dyDescent="0.25">
      <c r="B4" s="1"/>
      <c r="C4" s="1"/>
      <c r="D4" s="37" t="e" vm="1">
        <v>#VALUE!</v>
      </c>
      <c r="E4" s="36" t="s">
        <v>27</v>
      </c>
      <c r="F4" s="36"/>
      <c r="G4" s="36"/>
      <c r="H4" s="36"/>
      <c r="I4" s="36"/>
      <c r="J4" s="36"/>
      <c r="K4" s="1"/>
      <c r="L4" s="1"/>
    </row>
    <row r="5" spans="2:20" ht="22.9" customHeight="1" x14ac:dyDescent="0.25">
      <c r="B5" s="1"/>
      <c r="C5" s="1"/>
      <c r="D5" s="37"/>
      <c r="E5" s="36"/>
      <c r="F5" s="36"/>
      <c r="G5" s="36"/>
      <c r="H5" s="36"/>
      <c r="I5" s="36"/>
      <c r="J5" s="36"/>
      <c r="K5" s="1"/>
      <c r="L5" s="1"/>
    </row>
    <row r="6" spans="2:20" ht="22.9" customHeight="1" x14ac:dyDescent="0.25">
      <c r="B6" s="1"/>
      <c r="C6" s="1"/>
      <c r="D6" s="37"/>
      <c r="E6" s="36"/>
      <c r="F6" s="36"/>
      <c r="G6" s="36"/>
      <c r="H6" s="36"/>
      <c r="I6" s="36"/>
      <c r="J6" s="36"/>
      <c r="K6" s="1"/>
      <c r="L6" s="1"/>
    </row>
    <row r="7" spans="2:20" ht="22.9" customHeight="1" x14ac:dyDescent="0.25">
      <c r="B7" s="1"/>
      <c r="C7" s="1"/>
      <c r="D7" s="37"/>
      <c r="E7" s="36"/>
      <c r="F7" s="36"/>
      <c r="G7" s="36"/>
      <c r="H7" s="36"/>
      <c r="I7" s="36"/>
      <c r="J7" s="36"/>
      <c r="K7" s="1"/>
      <c r="L7" s="1"/>
    </row>
    <row r="8" spans="2:20" ht="22.9" customHeight="1" x14ac:dyDescent="0.25">
      <c r="B8" s="1"/>
      <c r="C8" s="1"/>
      <c r="D8" s="5"/>
      <c r="E8" s="8"/>
      <c r="F8" s="8"/>
      <c r="G8" s="8"/>
      <c r="H8" s="8"/>
      <c r="I8" s="8"/>
      <c r="J8" s="8"/>
      <c r="K8" s="1"/>
      <c r="L8" s="1"/>
      <c r="N8" s="19"/>
      <c r="O8" s="19"/>
      <c r="P8" s="19"/>
      <c r="Q8" s="19"/>
      <c r="R8" s="19"/>
      <c r="S8" s="19"/>
      <c r="T8" s="19"/>
    </row>
    <row r="9" spans="2:20" ht="5.25" customHeight="1" x14ac:dyDescent="0.25">
      <c r="B9" s="1"/>
      <c r="C9" s="1"/>
      <c r="D9" s="6"/>
      <c r="E9" s="7"/>
      <c r="F9" s="7"/>
      <c r="G9" s="7"/>
      <c r="H9" s="7"/>
      <c r="I9" s="7"/>
      <c r="J9" s="7"/>
      <c r="K9" s="1"/>
      <c r="L9" s="1"/>
      <c r="N9" s="19"/>
      <c r="O9" s="19"/>
      <c r="P9" s="19"/>
      <c r="Q9" s="19"/>
      <c r="R9" s="19"/>
      <c r="S9" s="19"/>
      <c r="T9" s="19"/>
    </row>
    <row r="10" spans="2:20" ht="29.45" customHeight="1" thickBot="1" x14ac:dyDescent="0.3">
      <c r="B10" s="1"/>
      <c r="C10" s="1"/>
      <c r="D10" s="34" t="s">
        <v>29</v>
      </c>
      <c r="E10" s="34"/>
      <c r="F10" s="9"/>
      <c r="G10" s="9"/>
      <c r="H10" s="9"/>
      <c r="I10" s="34" t="s">
        <v>28</v>
      </c>
      <c r="J10" s="34"/>
      <c r="K10" s="1"/>
      <c r="L10" s="1"/>
      <c r="N10" s="19">
        <v>1</v>
      </c>
      <c r="O10" s="20"/>
      <c r="P10" s="20"/>
      <c r="Q10" s="20">
        <f>J19</f>
        <v>0</v>
      </c>
      <c r="R10" s="19"/>
      <c r="S10" s="19"/>
      <c r="T10" s="19"/>
    </row>
    <row r="11" spans="2:20" s="2" customFormat="1" ht="21.75" customHeight="1" thickBot="1" x14ac:dyDescent="0.3">
      <c r="B11" s="3"/>
      <c r="C11" s="3"/>
      <c r="D11" s="31" t="s">
        <v>0</v>
      </c>
      <c r="E11" s="22">
        <v>0</v>
      </c>
      <c r="F11" s="10"/>
      <c r="G11" s="11"/>
      <c r="H11" s="10"/>
      <c r="I11" s="31" t="s">
        <v>13</v>
      </c>
      <c r="J11" s="23">
        <v>360</v>
      </c>
      <c r="K11" s="3"/>
      <c r="L11" s="3"/>
      <c r="N11" s="19">
        <v>2</v>
      </c>
      <c r="O11" s="20">
        <f>Q10*$J$12*100</f>
        <v>0</v>
      </c>
      <c r="P11" s="20">
        <f t="shared" ref="P11:P21" si="0">O11/1200</f>
        <v>0</v>
      </c>
      <c r="Q11" s="20">
        <f>P11+Q10-J20</f>
        <v>0</v>
      </c>
      <c r="R11" s="21"/>
      <c r="S11" s="21"/>
      <c r="T11" s="21"/>
    </row>
    <row r="12" spans="2:20" s="2" customFormat="1" ht="21.75" customHeight="1" thickBot="1" x14ac:dyDescent="0.3">
      <c r="B12" s="3"/>
      <c r="C12" s="3"/>
      <c r="D12" s="31" t="s">
        <v>1</v>
      </c>
      <c r="E12" s="23">
        <v>360</v>
      </c>
      <c r="F12" s="10"/>
      <c r="G12" s="11"/>
      <c r="H12" s="10"/>
      <c r="I12" s="31" t="s">
        <v>14</v>
      </c>
      <c r="J12" s="24">
        <v>0</v>
      </c>
      <c r="K12" s="3"/>
      <c r="L12" s="3"/>
      <c r="N12" s="19">
        <v>3</v>
      </c>
      <c r="O12" s="20">
        <f>Q11*$J$12*100</f>
        <v>0</v>
      </c>
      <c r="P12" s="20">
        <f t="shared" si="0"/>
        <v>0</v>
      </c>
      <c r="Q12" s="20">
        <f>P12+Q11-$J$20</f>
        <v>0</v>
      </c>
      <c r="R12" s="21"/>
      <c r="S12" s="21"/>
      <c r="T12" s="21"/>
    </row>
    <row r="13" spans="2:20" s="2" customFormat="1" ht="21.75" customHeight="1" thickBot="1" x14ac:dyDescent="0.3">
      <c r="B13" s="3"/>
      <c r="C13" s="3"/>
      <c r="D13" s="31" t="s">
        <v>2</v>
      </c>
      <c r="E13" s="23" t="s">
        <v>30</v>
      </c>
      <c r="F13" s="10"/>
      <c r="G13" s="11"/>
      <c r="H13" s="10"/>
      <c r="I13" s="31" t="s">
        <v>33</v>
      </c>
      <c r="J13" s="24">
        <v>0</v>
      </c>
      <c r="K13" s="3"/>
      <c r="L13" s="3"/>
      <c r="N13" s="19">
        <v>4</v>
      </c>
      <c r="O13" s="20">
        <f>Q12*$J$12*100</f>
        <v>0</v>
      </c>
      <c r="P13" s="20">
        <f t="shared" si="0"/>
        <v>0</v>
      </c>
      <c r="Q13" s="20">
        <f t="shared" ref="Q13:Q21" si="1">P13+Q12-$J$20</f>
        <v>0</v>
      </c>
      <c r="R13" s="21"/>
      <c r="S13" s="21"/>
      <c r="T13" s="21"/>
    </row>
    <row r="14" spans="2:20" s="2" customFormat="1" ht="21.75" customHeight="1" thickBot="1" x14ac:dyDescent="0.3">
      <c r="B14" s="3"/>
      <c r="C14" s="3"/>
      <c r="D14" s="31" t="s">
        <v>3</v>
      </c>
      <c r="E14" s="24">
        <v>0</v>
      </c>
      <c r="F14" s="10"/>
      <c r="G14" s="11"/>
      <c r="H14" s="10"/>
      <c r="I14" s="31" t="s">
        <v>15</v>
      </c>
      <c r="J14" s="24">
        <v>0</v>
      </c>
      <c r="K14" s="3"/>
      <c r="L14" s="3"/>
      <c r="N14" s="19">
        <v>5</v>
      </c>
      <c r="O14" s="20">
        <f t="shared" ref="O14:O21" si="2">Q13*$J$12*100</f>
        <v>0</v>
      </c>
      <c r="P14" s="20">
        <f t="shared" si="0"/>
        <v>0</v>
      </c>
      <c r="Q14" s="20">
        <f t="shared" si="1"/>
        <v>0</v>
      </c>
      <c r="R14" s="21"/>
      <c r="S14" s="21"/>
      <c r="T14" s="21"/>
    </row>
    <row r="15" spans="2:20" s="2" customFormat="1" ht="21.75" customHeight="1" thickBot="1" x14ac:dyDescent="0.3">
      <c r="B15" s="3"/>
      <c r="C15" s="3"/>
      <c r="D15" s="31" t="s">
        <v>32</v>
      </c>
      <c r="E15" s="25">
        <v>0</v>
      </c>
      <c r="F15" s="10"/>
      <c r="G15" s="11"/>
      <c r="H15" s="10"/>
      <c r="I15" s="31" t="s">
        <v>16</v>
      </c>
      <c r="J15" s="28">
        <v>0</v>
      </c>
      <c r="K15" s="3"/>
      <c r="L15" s="3"/>
      <c r="N15" s="19">
        <v>6</v>
      </c>
      <c r="O15" s="20">
        <f t="shared" si="2"/>
        <v>0</v>
      </c>
      <c r="P15" s="20">
        <f t="shared" si="0"/>
        <v>0</v>
      </c>
      <c r="Q15" s="20">
        <f t="shared" si="1"/>
        <v>0</v>
      </c>
      <c r="R15" s="21"/>
      <c r="S15" s="21"/>
      <c r="T15" s="21"/>
    </row>
    <row r="16" spans="2:20" s="2" customFormat="1" ht="21.75" customHeight="1" thickBot="1" x14ac:dyDescent="0.3">
      <c r="B16" s="3"/>
      <c r="C16" s="3"/>
      <c r="D16" s="31" t="s">
        <v>4</v>
      </c>
      <c r="E16" s="32">
        <v>0</v>
      </c>
      <c r="F16" s="10"/>
      <c r="G16" s="11"/>
      <c r="H16" s="10"/>
      <c r="I16" s="31" t="s">
        <v>17</v>
      </c>
      <c r="J16" s="23" t="s">
        <v>31</v>
      </c>
      <c r="K16" s="3"/>
      <c r="L16" s="3"/>
      <c r="N16" s="19">
        <v>7</v>
      </c>
      <c r="O16" s="20">
        <f t="shared" si="2"/>
        <v>0</v>
      </c>
      <c r="P16" s="20">
        <f t="shared" si="0"/>
        <v>0</v>
      </c>
      <c r="Q16" s="20">
        <f t="shared" si="1"/>
        <v>0</v>
      </c>
      <c r="R16" s="21"/>
      <c r="S16" s="21"/>
      <c r="T16" s="21"/>
    </row>
    <row r="17" spans="2:20" s="2" customFormat="1" ht="21.75" customHeight="1" thickBot="1" x14ac:dyDescent="0.3">
      <c r="B17" s="3"/>
      <c r="C17" s="3"/>
      <c r="D17" s="31" t="s">
        <v>5</v>
      </c>
      <c r="E17" s="24">
        <v>0</v>
      </c>
      <c r="F17" s="10"/>
      <c r="G17" s="11"/>
      <c r="H17" s="10"/>
      <c r="I17" s="31" t="s">
        <v>18</v>
      </c>
      <c r="J17" s="13">
        <f>IFERROR(IF(DATEDIF(E19,J15,"M")&gt;36,0,E15*(0.82-0.02*DATEDIF(E19,J15,"M"))),"")</f>
        <v>0</v>
      </c>
      <c r="K17" s="3"/>
      <c r="L17" s="3"/>
      <c r="N17" s="19">
        <v>8</v>
      </c>
      <c r="O17" s="20">
        <f t="shared" si="2"/>
        <v>0</v>
      </c>
      <c r="P17" s="20">
        <f t="shared" si="0"/>
        <v>0</v>
      </c>
      <c r="Q17" s="20">
        <f t="shared" si="1"/>
        <v>0</v>
      </c>
      <c r="R17" s="21"/>
      <c r="S17" s="21"/>
      <c r="T17" s="21"/>
    </row>
    <row r="18" spans="2:20" s="2" customFormat="1" ht="21.75" customHeight="1" thickBot="1" x14ac:dyDescent="0.3">
      <c r="B18" s="3"/>
      <c r="C18" s="3"/>
      <c r="D18" s="31" t="s">
        <v>6</v>
      </c>
      <c r="E18" s="26">
        <v>0</v>
      </c>
      <c r="F18" s="10"/>
      <c r="G18" s="11"/>
      <c r="H18" s="10"/>
      <c r="I18" s="31" t="s">
        <v>19</v>
      </c>
      <c r="J18" s="13">
        <f>IFERROR(IF(J16="Investment",IF(E11&lt;E24,E11-J17,E24-J17),IF(E11&lt;E24+E25+E26+E27+E28,E11-J17,E24+E25+E26+E27+E28-J17)),"")</f>
        <v>0</v>
      </c>
      <c r="K18" s="3"/>
      <c r="L18" s="3"/>
      <c r="N18" s="19">
        <v>9</v>
      </c>
      <c r="O18" s="20">
        <f t="shared" si="2"/>
        <v>0</v>
      </c>
      <c r="P18" s="20">
        <f>O18/1200</f>
        <v>0</v>
      </c>
      <c r="Q18" s="20">
        <f t="shared" si="1"/>
        <v>0</v>
      </c>
      <c r="R18" s="21"/>
      <c r="S18" s="21"/>
      <c r="T18" s="21"/>
    </row>
    <row r="19" spans="2:20" s="2" customFormat="1" ht="21.75" customHeight="1" thickBot="1" x14ac:dyDescent="0.3">
      <c r="B19" s="3"/>
      <c r="C19" s="3"/>
      <c r="D19" s="31" t="s">
        <v>7</v>
      </c>
      <c r="E19" s="27">
        <v>0</v>
      </c>
      <c r="F19" s="10"/>
      <c r="G19" s="11"/>
      <c r="H19" s="10"/>
      <c r="I19" s="31" t="s">
        <v>20</v>
      </c>
      <c r="J19" s="15">
        <f>IFERROR(J18+J18*J13,"")</f>
        <v>0</v>
      </c>
      <c r="K19" s="3"/>
      <c r="L19" s="3"/>
      <c r="N19" s="19">
        <v>10</v>
      </c>
      <c r="O19" s="20">
        <f t="shared" si="2"/>
        <v>0</v>
      </c>
      <c r="P19" s="20">
        <f t="shared" si="0"/>
        <v>0</v>
      </c>
      <c r="Q19" s="20">
        <f t="shared" si="1"/>
        <v>0</v>
      </c>
      <c r="R19" s="21"/>
      <c r="S19" s="21"/>
      <c r="T19" s="21"/>
    </row>
    <row r="20" spans="2:20" s="2" customFormat="1" ht="21.75" customHeight="1" thickBot="1" x14ac:dyDescent="0.3">
      <c r="B20" s="3"/>
      <c r="C20" s="3"/>
      <c r="D20" s="10"/>
      <c r="E20" s="10"/>
      <c r="F20" s="10"/>
      <c r="G20" s="11"/>
      <c r="H20" s="10"/>
      <c r="I20" s="31" t="s">
        <v>21</v>
      </c>
      <c r="J20" s="16">
        <f>IFERROR(PMT(J12/12,J11,-J19),"")</f>
        <v>0</v>
      </c>
      <c r="K20" s="3"/>
      <c r="L20" s="3"/>
      <c r="N20" s="19">
        <v>11</v>
      </c>
      <c r="O20" s="20">
        <f t="shared" si="2"/>
        <v>0</v>
      </c>
      <c r="P20" s="20">
        <f t="shared" si="0"/>
        <v>0</v>
      </c>
      <c r="Q20" s="20">
        <f t="shared" si="1"/>
        <v>0</v>
      </c>
      <c r="R20" s="21"/>
      <c r="S20" s="21"/>
      <c r="T20" s="21"/>
    </row>
    <row r="21" spans="2:20" s="2" customFormat="1" ht="21.75" customHeight="1" thickBot="1" x14ac:dyDescent="0.3">
      <c r="B21" s="3"/>
      <c r="C21" s="3"/>
      <c r="D21" s="4"/>
      <c r="E21" s="10"/>
      <c r="F21" s="10"/>
      <c r="G21" s="11"/>
      <c r="H21" s="10"/>
      <c r="I21" s="31" t="s">
        <v>22</v>
      </c>
      <c r="J21" s="13">
        <f>IFERROR(Q24/12,"")</f>
        <v>0</v>
      </c>
      <c r="K21" s="3"/>
      <c r="L21" s="3"/>
      <c r="N21" s="19">
        <v>12</v>
      </c>
      <c r="O21" s="20">
        <f t="shared" si="2"/>
        <v>0</v>
      </c>
      <c r="P21" s="20">
        <f t="shared" si="0"/>
        <v>0</v>
      </c>
      <c r="Q21" s="20">
        <f t="shared" si="1"/>
        <v>0</v>
      </c>
      <c r="R21" s="21"/>
      <c r="S21" s="21"/>
      <c r="T21" s="21"/>
    </row>
    <row r="22" spans="2:20" ht="21.75" customHeight="1" x14ac:dyDescent="0.25">
      <c r="B22" s="1"/>
      <c r="C22" s="1"/>
      <c r="D22" s="34" t="s">
        <v>26</v>
      </c>
      <c r="E22" s="34"/>
      <c r="F22" s="9"/>
      <c r="G22" s="12"/>
      <c r="H22" s="9"/>
      <c r="I22" s="1"/>
      <c r="J22" s="1"/>
      <c r="K22" s="1"/>
      <c r="L22" s="1"/>
      <c r="N22" s="19"/>
      <c r="O22" s="20"/>
      <c r="P22" s="20"/>
      <c r="Q22" s="20">
        <f>SUM(Q10:Q21)/12</f>
        <v>0</v>
      </c>
      <c r="R22" s="19"/>
      <c r="S22" s="19"/>
      <c r="T22" s="19"/>
    </row>
    <row r="23" spans="2:20" ht="8.25" customHeight="1" thickBot="1" x14ac:dyDescent="0.3">
      <c r="B23" s="1"/>
      <c r="C23" s="1"/>
      <c r="D23" s="4"/>
      <c r="E23" s="14"/>
      <c r="F23" s="9"/>
      <c r="G23" s="12"/>
      <c r="H23" s="9"/>
      <c r="I23" s="9"/>
      <c r="J23" s="9"/>
      <c r="K23" s="1"/>
      <c r="L23" s="1"/>
      <c r="N23" s="19"/>
      <c r="O23" s="20"/>
      <c r="P23" s="20"/>
      <c r="Q23" s="20">
        <f>Q22*J14</f>
        <v>0</v>
      </c>
      <c r="R23" s="19"/>
      <c r="S23" s="19"/>
      <c r="T23" s="19"/>
    </row>
    <row r="24" spans="2:20" ht="21.75" customHeight="1" thickBot="1" x14ac:dyDescent="0.3">
      <c r="B24" s="1"/>
      <c r="C24" s="1"/>
      <c r="D24" s="31" t="s">
        <v>8</v>
      </c>
      <c r="E24" s="29">
        <v>0</v>
      </c>
      <c r="F24" s="9"/>
      <c r="G24" s="12"/>
      <c r="H24" s="9"/>
      <c r="I24" s="35" t="s">
        <v>23</v>
      </c>
      <c r="J24" s="35"/>
      <c r="K24" s="1"/>
      <c r="L24" s="1"/>
      <c r="N24" s="19"/>
      <c r="O24" s="20"/>
      <c r="P24" s="20"/>
      <c r="Q24" s="20">
        <f>Q23/(1+J13)</f>
        <v>0</v>
      </c>
      <c r="R24" s="19"/>
      <c r="S24" s="19"/>
      <c r="T24" s="19"/>
    </row>
    <row r="25" spans="2:20" ht="21.75" customHeight="1" thickBot="1" x14ac:dyDescent="0.3">
      <c r="B25" s="1"/>
      <c r="C25" s="1"/>
      <c r="D25" s="31" t="s">
        <v>9</v>
      </c>
      <c r="E25" s="26">
        <v>0</v>
      </c>
      <c r="F25" s="9"/>
      <c r="G25" s="12"/>
      <c r="H25" s="9"/>
      <c r="I25" s="35"/>
      <c r="J25" s="35"/>
      <c r="K25" s="1"/>
      <c r="L25" s="1"/>
      <c r="N25" s="19"/>
      <c r="O25" s="19"/>
      <c r="P25" s="19"/>
      <c r="Q25" s="19"/>
      <c r="R25" s="19"/>
      <c r="S25" s="19"/>
      <c r="T25" s="19"/>
    </row>
    <row r="26" spans="2:20" ht="21.75" customHeight="1" thickBot="1" x14ac:dyDescent="0.3">
      <c r="B26" s="1"/>
      <c r="C26" s="1"/>
      <c r="D26" s="31" t="s">
        <v>10</v>
      </c>
      <c r="E26" s="30">
        <v>0</v>
      </c>
      <c r="F26" s="9"/>
      <c r="G26" s="12"/>
      <c r="H26" s="9"/>
      <c r="I26" s="1"/>
      <c r="J26" s="1"/>
      <c r="K26" s="1"/>
      <c r="L26" s="1"/>
      <c r="N26" s="19"/>
      <c r="O26" s="19"/>
      <c r="P26" s="19"/>
      <c r="Q26" s="19"/>
      <c r="R26" s="19"/>
      <c r="S26" s="19"/>
      <c r="T26" s="19"/>
    </row>
    <row r="27" spans="2:20" ht="21.75" customHeight="1" thickBot="1" x14ac:dyDescent="0.3">
      <c r="B27" s="1"/>
      <c r="C27" s="1"/>
      <c r="D27" s="31" t="s">
        <v>11</v>
      </c>
      <c r="E27" s="26">
        <v>0</v>
      </c>
      <c r="F27" s="9"/>
      <c r="G27" s="12"/>
      <c r="H27" s="9"/>
      <c r="I27" s="4" t="s">
        <v>24</v>
      </c>
      <c r="J27" s="18">
        <f>J12+J14-E17-E14</f>
        <v>0</v>
      </c>
      <c r="K27" s="1"/>
      <c r="L27" s="1"/>
    </row>
    <row r="28" spans="2:20" ht="21.75" customHeight="1" thickBot="1" x14ac:dyDescent="0.3">
      <c r="B28" s="1"/>
      <c r="C28" s="1"/>
      <c r="D28" s="31" t="s">
        <v>12</v>
      </c>
      <c r="E28" s="26">
        <v>0</v>
      </c>
      <c r="F28" s="9"/>
      <c r="G28" s="12"/>
      <c r="H28" s="9"/>
      <c r="I28" s="4" t="s">
        <v>25</v>
      </c>
      <c r="J28" s="17">
        <f>IFERROR(J20+J21-E16-E18,"")</f>
        <v>0</v>
      </c>
      <c r="K28" s="1"/>
      <c r="L28" s="1"/>
    </row>
    <row r="29" spans="2:20" ht="21.75" customHeight="1" x14ac:dyDescent="0.25">
      <c r="B29" s="1"/>
      <c r="C29" s="1"/>
      <c r="D29" s="9"/>
      <c r="E29" s="9"/>
      <c r="F29" s="9"/>
      <c r="G29" s="9"/>
      <c r="H29" s="9"/>
      <c r="I29" s="38" t="s">
        <v>34</v>
      </c>
      <c r="J29" s="39" t="str">
        <f>IF(J11&lt;E12,IF(E13="ARM",IF(OR(J27&gt;0.02,J28&gt;50),"No","Yes"),IF(OR(J27&gt;0,J28&gt;50),"No","Yes")),IF(E13="ARM",IF(J27&gt;0.02,"No","Yes"),IF(J27&gt;-0.005,"No","Yes")))</f>
        <v>No</v>
      </c>
      <c r="K29" s="1"/>
      <c r="L29" s="1"/>
    </row>
    <row r="30" spans="2:20" ht="21.75" customHeight="1" thickBot="1" x14ac:dyDescent="0.3">
      <c r="B30" s="1"/>
      <c r="C30" s="1"/>
      <c r="D30" s="1"/>
      <c r="E30" s="1"/>
      <c r="F30" s="1"/>
      <c r="G30" s="1"/>
      <c r="H30" s="1"/>
      <c r="I30" s="38"/>
      <c r="J30" s="40"/>
      <c r="K30" s="1"/>
      <c r="L30" s="1"/>
    </row>
    <row r="31" spans="2:20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2:20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2:16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44" spans="2:16" x14ac:dyDescent="0.25">
      <c r="O44" s="33"/>
      <c r="P44" s="33"/>
    </row>
  </sheetData>
  <sheetProtection algorithmName="SHA-512" hashValue="0e58Wz4g854oaGj1oBJ1WTwcuh5RStmHJL2g8raJqS+L9Ql3iXZyZ+87TIve4jIk1LtrMkhsDCNMl/u0IVqj4A==" saltValue="IuZ7tf/3J/vOtuRO1f4/yQ==" spinCount="100000" sheet="1" objects="1" scenarios="1"/>
  <mergeCells count="9">
    <mergeCell ref="O44:P44"/>
    <mergeCell ref="D10:E10"/>
    <mergeCell ref="D22:E22"/>
    <mergeCell ref="I24:J25"/>
    <mergeCell ref="E4:J7"/>
    <mergeCell ref="D4:D7"/>
    <mergeCell ref="I10:J10"/>
    <mergeCell ref="I29:I30"/>
    <mergeCell ref="J29:J30"/>
  </mergeCells>
  <conditionalFormatting sqref="J29:J30">
    <cfRule type="cellIs" dxfId="1" priority="1" operator="equal">
      <formula>"No"</formula>
    </cfRule>
    <cfRule type="cellIs" dxfId="0" priority="2" operator="equal">
      <formula>"Yes"</formula>
    </cfRule>
  </conditionalFormatting>
  <dataValidations count="2">
    <dataValidation type="list" allowBlank="1" showInputMessage="1" showErrorMessage="1" sqref="P48 E13" xr:uid="{9A975091-A741-4A5B-B179-647A3BDA6AF2}">
      <formula1>"Fixed, ARM"</formula1>
    </dataValidation>
    <dataValidation type="list" allowBlank="1" showInputMessage="1" showErrorMessage="1" sqref="K45 J16" xr:uid="{09D70E28-69AE-443E-BBFD-54C3808F7D88}">
      <formula1>"Primary, Investment"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DB1E6FEEDB4C4A91DAE1BE254674B5" ma:contentTypeVersion="129" ma:contentTypeDescription="Create a new document." ma:contentTypeScope="" ma:versionID="cfc58f6cfcdf2188d8b60bff67b3e273">
  <xsd:schema xmlns:xsd="http://www.w3.org/2001/XMLSchema" xmlns:xs="http://www.w3.org/2001/XMLSchema" xmlns:p="http://schemas.microsoft.com/office/2006/metadata/properties" xmlns:ns2="c0930d88-9b5a-4b80-98a7-0b9be3d89d0d" xmlns:ns3="f920f451-5930-4377-a40e-335507bb5883" targetNamespace="http://schemas.microsoft.com/office/2006/metadata/properties" ma:root="true" ma:fieldsID="91922e5419a080234eb3731a0230398b" ns2:_="" ns3:_="">
    <xsd:import namespace="c0930d88-9b5a-4b80-98a7-0b9be3d89d0d"/>
    <xsd:import namespace="f920f451-5930-4377-a40e-335507bb588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930d88-9b5a-4b80-98a7-0b9be3d89d0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451b5d9-5c8f-4a92-9b7c-5d2128409cf5}" ma:internalName="TaxCatchAll" ma:showField="CatchAllData" ma:web="c0930d88-9b5a-4b80-98a7-0b9be3d89d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0f451-5930-4377-a40e-335507bb5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b21a89c-c590-4375-a5ee-a6358ef5e9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20f451-5930-4377-a40e-335507bb5883">
      <Terms xmlns="http://schemas.microsoft.com/office/infopath/2007/PartnerControls"/>
    </lcf76f155ced4ddcb4097134ff3c332f>
    <TaxCatchAll xmlns="c0930d88-9b5a-4b80-98a7-0b9be3d89d0d" xsi:nil="true"/>
    <_dlc_DocId xmlns="c0930d88-9b5a-4b80-98a7-0b9be3d89d0d">PJZYYVPMWVKT-918958877-217853</_dlc_DocId>
    <_dlc_DocIdUrl xmlns="c0930d88-9b5a-4b80-98a7-0b9be3d89d0d">
      <Url>https://vipmortgage.sharepoint.com/sites/Marketing/_layouts/15/DocIdRedir.aspx?ID=PJZYYVPMWVKT-918958877-217853</Url>
      <Description>PJZYYVPMWVKT-918958877-217853</Description>
    </_dlc_DocIdUrl>
  </documentManagement>
</p:properties>
</file>

<file path=customXml/itemProps1.xml><?xml version="1.0" encoding="utf-8"?>
<ds:datastoreItem xmlns:ds="http://schemas.openxmlformats.org/officeDocument/2006/customXml" ds:itemID="{ADE4A9B2-5328-4FB0-A6AD-E3D444C1377A}"/>
</file>

<file path=customXml/itemProps2.xml><?xml version="1.0" encoding="utf-8"?>
<ds:datastoreItem xmlns:ds="http://schemas.openxmlformats.org/officeDocument/2006/customXml" ds:itemID="{792FE5D1-4976-4E10-AB25-B6E6FA5347C3}"/>
</file>

<file path=customXml/itemProps3.xml><?xml version="1.0" encoding="utf-8"?>
<ds:datastoreItem xmlns:ds="http://schemas.openxmlformats.org/officeDocument/2006/customXml" ds:itemID="{673EB39C-F05A-43C6-ACDA-D0E1D1CA04FD}"/>
</file>

<file path=customXml/itemProps4.xml><?xml version="1.0" encoding="utf-8"?>
<ds:datastoreItem xmlns:ds="http://schemas.openxmlformats.org/officeDocument/2006/customXml" ds:itemID="{0BA98306-84DC-4198-AF2C-E9979922D8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NTB Calculator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Todd</dc:creator>
  <cp:lastModifiedBy>Ryan Todd</cp:lastModifiedBy>
  <dcterms:created xsi:type="dcterms:W3CDTF">2025-10-28T19:45:27Z</dcterms:created>
  <dcterms:modified xsi:type="dcterms:W3CDTF">2025-11-09T02:36:39Z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0x0101002EDB1E6FEEDB4C4A91DAE1BE254674B5</vt:lpwstr>
  </property>
  <property fmtid="{D5CDD505-2E9C-101B-9397-08002B2CF9AE}" pid="3" name="_dlc_DocIdItemGuid">
    <vt:lpwstr>fc0bf2fb-6dc3-4aed-86bf-e05857231d6d</vt:lpwstr>
  </property>
  <property fmtid="{D5CDD505-2E9C-101B-9397-08002B2CF9AE}" pid="4" name="MediaServiceImageTags">
    <vt:lpwstr/>
  </property>
</Properties>
</file>